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21 TMCs/"/>
    </mc:Choice>
  </mc:AlternateContent>
  <xr:revisionPtr revIDLastSave="1" documentId="13_ncr:1_{A5761006-EA96-4DA1-BD57-6BCFE0AFF46D}" xr6:coauthVersionLast="47" xr6:coauthVersionMax="47" xr10:uidLastSave="{2B0FADFD-B929-4B11-AA8E-781C545586CB}"/>
  <bookViews>
    <workbookView xWindow="1440" yWindow="1824" windowWidth="21600" windowHeight="12576" activeTab="2" xr2:uid="{00000000-000D-0000-FFFF-FFFF00000000}"/>
  </bookViews>
  <sheets>
    <sheet name="All" sheetId="1" r:id="rId1"/>
    <sheet name="HV" sheetId="2" r:id="rId2"/>
    <sheet name="Summary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C8" i="3"/>
  <c r="C7" i="3"/>
  <c r="C6" i="3"/>
  <c r="A11" i="2"/>
  <c r="A10" i="2"/>
  <c r="A9" i="2"/>
  <c r="A8" i="2"/>
  <c r="A9" i="1"/>
  <c r="A10" i="1"/>
  <c r="A11" i="1"/>
  <c r="A8" i="1"/>
  <c r="O11" i="1"/>
  <c r="E9" i="3" s="1"/>
  <c r="O10" i="1"/>
  <c r="O9" i="1"/>
  <c r="O8" i="1"/>
  <c r="G9" i="1"/>
  <c r="G10" i="1"/>
  <c r="G11" i="1"/>
  <c r="I9" i="3" s="1"/>
  <c r="G8" i="1"/>
  <c r="I6" i="3" s="1"/>
  <c r="O11" i="2"/>
  <c r="O10" i="2"/>
  <c r="O9" i="2"/>
  <c r="O8" i="2"/>
  <c r="G9" i="2"/>
  <c r="G10" i="2"/>
  <c r="I12" i="3" s="1"/>
  <c r="G11" i="2"/>
  <c r="G8" i="2"/>
  <c r="P15" i="3"/>
  <c r="L15" i="3"/>
  <c r="K14" i="3"/>
  <c r="J14" i="3"/>
  <c r="H14" i="3"/>
  <c r="G14" i="3"/>
  <c r="F14" i="3"/>
  <c r="D14" i="3"/>
  <c r="D6" i="3"/>
  <c r="H13" i="3"/>
  <c r="H12" i="3"/>
  <c r="H11" i="3"/>
  <c r="H10" i="3"/>
  <c r="J13" i="3"/>
  <c r="J12" i="3"/>
  <c r="J11" i="3"/>
  <c r="J10" i="3"/>
  <c r="D13" i="3"/>
  <c r="D12" i="3"/>
  <c r="D11" i="3"/>
  <c r="D10" i="3"/>
  <c r="F13" i="3"/>
  <c r="F12" i="3"/>
  <c r="F11" i="3"/>
  <c r="F10" i="3"/>
  <c r="J6" i="3" l="1"/>
  <c r="H6" i="3"/>
  <c r="F6" i="3"/>
  <c r="J7" i="3"/>
  <c r="H7" i="3"/>
  <c r="F7" i="3"/>
  <c r="D7" i="3"/>
  <c r="J8" i="3"/>
  <c r="H8" i="3"/>
  <c r="F8" i="3"/>
  <c r="D8" i="3"/>
  <c r="J9" i="3"/>
  <c r="H9" i="3"/>
  <c r="F9" i="3"/>
  <c r="D9" i="3"/>
  <c r="K13" i="3" l="1"/>
  <c r="I13" i="3"/>
  <c r="G13" i="3"/>
  <c r="E13" i="3"/>
  <c r="K12" i="3"/>
  <c r="G12" i="3"/>
  <c r="E12" i="3"/>
  <c r="K11" i="3"/>
  <c r="G11" i="3"/>
  <c r="E11" i="3"/>
  <c r="K10" i="3"/>
  <c r="I10" i="3"/>
  <c r="G10" i="3"/>
  <c r="E10" i="3"/>
  <c r="K9" i="3"/>
  <c r="G9" i="3"/>
  <c r="K8" i="3"/>
  <c r="G8" i="3"/>
  <c r="E8" i="3"/>
  <c r="K7" i="3"/>
  <c r="G7" i="3"/>
  <c r="E7" i="3"/>
  <c r="K6" i="3"/>
  <c r="G6" i="3"/>
  <c r="E6" i="3"/>
  <c r="B5" i="3"/>
  <c r="I11" i="3"/>
  <c r="I8" i="3"/>
  <c r="I7" i="3"/>
  <c r="H15" i="3"/>
  <c r="D15" i="3" l="1"/>
  <c r="I14" i="3"/>
  <c r="E14" i="3"/>
  <c r="Q14" i="3"/>
  <c r="M14" i="3"/>
  <c r="S14" i="3"/>
  <c r="R14" i="3"/>
  <c r="L14" i="3"/>
  <c r="N14" i="3"/>
  <c r="O14" i="3"/>
  <c r="P14" i="3"/>
</calcChain>
</file>

<file path=xl/sharedStrings.xml><?xml version="1.0" encoding="utf-8"?>
<sst xmlns="http://schemas.openxmlformats.org/spreadsheetml/2006/main" count="75" uniqueCount="24">
  <si>
    <t>File Name:</t>
  </si>
  <si>
    <t>M:\jobs\60185 - MTA 2014 GEC\jobs\918 - GORHAM CONNECTOR\918 - Gorham Data_T&amp;R Study\Technical-Production\Traffic\traffic count data\cummings&amp;runningb1.ppd</t>
  </si>
  <si>
    <t>Start Date:</t>
  </si>
  <si>
    <t>Start Time:</t>
  </si>
  <si>
    <t>Site Code:</t>
  </si>
  <si>
    <t>Start Time</t>
  </si>
  <si>
    <t>Right</t>
  </si>
  <si>
    <t>Thru</t>
  </si>
  <si>
    <t>Left</t>
  </si>
  <si>
    <t>Peds</t>
  </si>
  <si>
    <t>Eastbound</t>
  </si>
  <si>
    <t>Westbound</t>
  </si>
  <si>
    <t>Northbound</t>
  </si>
  <si>
    <t>Through</t>
  </si>
  <si>
    <t>Pedestrian</t>
  </si>
  <si>
    <t>All Vehicles</t>
  </si>
  <si>
    <t>Heavy Vehicles</t>
  </si>
  <si>
    <t>HV%</t>
  </si>
  <si>
    <t>PHF</t>
  </si>
  <si>
    <t>County Road
Westbound</t>
  </si>
  <si>
    <t>County Road
Eastbound</t>
  </si>
  <si>
    <t>County Road</t>
  </si>
  <si>
    <t>Southbound</t>
  </si>
  <si>
    <t>Segment count for County Road (Route 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</si>
</sst>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1"/>
    <xf numFmtId="0" fontId="1" fillId="0" borderId="0" xfId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9" fontId="1" fillId="0" borderId="0" xfId="1" applyNumberFormat="1"/>
    <xf numFmtId="1" fontId="1" fillId="0" borderId="0" xfId="1" applyNumberFormat="1"/>
    <xf numFmtId="0" fontId="1" fillId="0" borderId="38" xfId="1" applyBorder="1"/>
    <xf numFmtId="19" fontId="1" fillId="0" borderId="25" xfId="1" applyNumberFormat="1" applyBorder="1"/>
    <xf numFmtId="19" fontId="1" fillId="0" borderId="28" xfId="1" applyNumberFormat="1" applyBorder="1"/>
    <xf numFmtId="19" fontId="1" fillId="0" borderId="38" xfId="1" applyNumberFormat="1" applyBorder="1"/>
    <xf numFmtId="9" fontId="0" fillId="0" borderId="39" xfId="2" applyFont="1" applyBorder="1" applyAlignment="1">
      <alignment horizontal="center"/>
    </xf>
    <xf numFmtId="9" fontId="0" fillId="0" borderId="40" xfId="2" applyFont="1" applyBorder="1" applyAlignment="1">
      <alignment horizontal="center"/>
    </xf>
    <xf numFmtId="9" fontId="0" fillId="0" borderId="41" xfId="2" applyFont="1" applyBorder="1" applyAlignment="1">
      <alignment horizontal="center"/>
    </xf>
    <xf numFmtId="9" fontId="0" fillId="0" borderId="42" xfId="2" applyFont="1" applyBorder="1" applyAlignment="1">
      <alignment horizontal="center"/>
    </xf>
    <xf numFmtId="9" fontId="0" fillId="0" borderId="43" xfId="2" applyFont="1" applyBorder="1" applyAlignment="1">
      <alignment horizontal="center"/>
    </xf>
    <xf numFmtId="0" fontId="1" fillId="0" borderId="44" xfId="1" applyBorder="1"/>
    <xf numFmtId="0" fontId="0" fillId="3" borderId="5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14" fontId="2" fillId="0" borderId="0" xfId="1" applyNumberFormat="1" applyFont="1" applyAlignment="1">
      <alignment horizontal="left"/>
    </xf>
    <xf numFmtId="18" fontId="2" fillId="0" borderId="0" xfId="1" applyNumberFormat="1" applyFont="1" applyAlignment="1">
      <alignment horizontal="left"/>
    </xf>
    <xf numFmtId="0" fontId="1" fillId="0" borderId="2" xfId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3" xfId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37" xfId="0" applyNumberFormat="1" applyBorder="1" applyAlignment="1">
      <alignment horizontal="center"/>
    </xf>
    <xf numFmtId="0" fontId="0" fillId="0" borderId="35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RHR%20and%20Cummings%20PM.xls" TargetMode="External"/><Relationship Id="rId1" Type="http://schemas.openxmlformats.org/officeDocument/2006/relationships/externalLinkPath" Target="RHR%20and%20Cummings%20PM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21%20TMCs/County%20Road%20Segment%20PM.xls" TargetMode="External"/><Relationship Id="rId1" Type="http://schemas.openxmlformats.org/officeDocument/2006/relationships/externalLinkPath" Target="County%20Road%20Segment%20P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A11">
            <v>0.70833333333333337</v>
          </cell>
        </row>
        <row r="12">
          <cell r="A12">
            <v>0.71875</v>
          </cell>
        </row>
        <row r="13">
          <cell r="A13">
            <v>0.72916666666666663</v>
          </cell>
        </row>
        <row r="14">
          <cell r="A14">
            <v>0.73958333333333337</v>
          </cell>
        </row>
      </sheetData>
      <sheetData sheetId="1" refreshError="1"/>
      <sheetData sheetId="2">
        <row r="11">
          <cell r="A11">
            <v>0.70833333333333337</v>
          </cell>
        </row>
        <row r="12">
          <cell r="A12">
            <v>0.71875</v>
          </cell>
        </row>
        <row r="13">
          <cell r="A13">
            <v>0.72916666666666663</v>
          </cell>
        </row>
        <row r="14">
          <cell r="A14">
            <v>0.73958333333333337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G11">
            <v>177</v>
          </cell>
          <cell r="O11">
            <v>45</v>
          </cell>
        </row>
        <row r="12">
          <cell r="G12">
            <v>140</v>
          </cell>
          <cell r="O12">
            <v>41</v>
          </cell>
        </row>
        <row r="13">
          <cell r="G13">
            <v>132</v>
          </cell>
          <cell r="O13">
            <v>43</v>
          </cell>
        </row>
        <row r="14">
          <cell r="G14">
            <v>103</v>
          </cell>
          <cell r="O14">
            <v>40</v>
          </cell>
        </row>
      </sheetData>
      <sheetData sheetId="1"/>
      <sheetData sheetId="2">
        <row r="11">
          <cell r="G11">
            <v>2</v>
          </cell>
          <cell r="O11">
            <v>3</v>
          </cell>
        </row>
        <row r="12">
          <cell r="G12">
            <v>1</v>
          </cell>
          <cell r="O12">
            <v>3</v>
          </cell>
        </row>
        <row r="13">
          <cell r="G13">
            <v>0</v>
          </cell>
          <cell r="O13">
            <v>1</v>
          </cell>
        </row>
        <row r="14">
          <cell r="G14">
            <v>1</v>
          </cell>
          <cell r="O14">
            <v>3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workbookViewId="0">
      <selection activeCell="K12" sqref="K12:K13"/>
    </sheetView>
  </sheetViews>
  <sheetFormatPr defaultRowHeight="14.4" x14ac:dyDescent="0.3"/>
  <cols>
    <col min="1" max="1" width="10.5546875" bestFit="1" customWidth="1"/>
    <col min="2" max="2" width="9.6640625" customWidth="1"/>
  </cols>
  <sheetData>
    <row r="1" spans="1:17" ht="15.6" x14ac:dyDescent="0.3">
      <c r="A1" s="60" t="s">
        <v>0</v>
      </c>
      <c r="B1" s="61"/>
      <c r="C1" s="62" t="s">
        <v>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1"/>
    </row>
    <row r="2" spans="1:17" ht="15.6" x14ac:dyDescent="0.3">
      <c r="A2" s="60" t="s">
        <v>2</v>
      </c>
      <c r="B2" s="61"/>
      <c r="C2" s="63">
        <v>44481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1"/>
    </row>
    <row r="3" spans="1:17" ht="15.6" x14ac:dyDescent="0.3">
      <c r="A3" s="60" t="s">
        <v>3</v>
      </c>
      <c r="B3" s="61"/>
      <c r="C3" s="64">
        <v>0.29166666666666669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1"/>
    </row>
    <row r="4" spans="1:17" ht="15.6" x14ac:dyDescent="0.3">
      <c r="A4" s="60" t="s">
        <v>4</v>
      </c>
      <c r="B4" s="61"/>
      <c r="C4" s="62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1"/>
    </row>
    <row r="5" spans="1:17" ht="15" customHeight="1" x14ac:dyDescent="0.3">
      <c r="A5" s="20"/>
      <c r="B5" s="65"/>
      <c r="C5" s="66"/>
      <c r="D5" s="66"/>
      <c r="E5" s="66"/>
      <c r="F5" s="65" t="s">
        <v>19</v>
      </c>
      <c r="G5" s="65"/>
      <c r="H5" s="65"/>
      <c r="I5" s="65"/>
      <c r="J5" s="69"/>
      <c r="K5" s="70"/>
      <c r="L5" s="70"/>
      <c r="M5" s="70"/>
      <c r="N5" s="65" t="s">
        <v>20</v>
      </c>
      <c r="O5" s="66"/>
      <c r="P5" s="66"/>
      <c r="Q5" s="66"/>
    </row>
    <row r="6" spans="1:17" ht="15" customHeight="1" x14ac:dyDescent="0.3">
      <c r="A6" s="21"/>
      <c r="B6" s="67"/>
      <c r="C6" s="67"/>
      <c r="D6" s="67"/>
      <c r="E6" s="67"/>
      <c r="F6" s="68"/>
      <c r="G6" s="68"/>
      <c r="H6" s="68"/>
      <c r="I6" s="68"/>
      <c r="J6" s="71"/>
      <c r="K6" s="71"/>
      <c r="L6" s="71"/>
      <c r="M6" s="71"/>
      <c r="N6" s="67"/>
      <c r="O6" s="67"/>
      <c r="P6" s="67"/>
      <c r="Q6" s="67"/>
    </row>
    <row r="7" spans="1:17" x14ac:dyDescent="0.3">
      <c r="A7" s="22" t="s">
        <v>5</v>
      </c>
      <c r="B7" s="22" t="s">
        <v>6</v>
      </c>
      <c r="C7" s="22" t="s">
        <v>7</v>
      </c>
      <c r="D7" s="22" t="s">
        <v>8</v>
      </c>
      <c r="E7" s="22" t="s">
        <v>9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6</v>
      </c>
      <c r="K7" s="22" t="s">
        <v>7</v>
      </c>
      <c r="L7" s="22" t="s">
        <v>8</v>
      </c>
      <c r="M7" s="22" t="s">
        <v>9</v>
      </c>
      <c r="N7" s="22" t="s">
        <v>6</v>
      </c>
      <c r="O7" s="22" t="s">
        <v>7</v>
      </c>
      <c r="P7" s="22" t="s">
        <v>8</v>
      </c>
      <c r="Q7" s="22" t="s">
        <v>9</v>
      </c>
    </row>
    <row r="8" spans="1:17" x14ac:dyDescent="0.3">
      <c r="A8" s="27">
        <f>[1]Combined!A11</f>
        <v>0.70833333333333337</v>
      </c>
      <c r="B8" s="28"/>
      <c r="C8" s="28"/>
      <c r="D8" s="28"/>
      <c r="E8" s="28"/>
      <c r="F8" s="28"/>
      <c r="G8" s="28">
        <f>[2]Combined!G11</f>
        <v>177</v>
      </c>
      <c r="H8" s="28"/>
      <c r="I8" s="28"/>
      <c r="J8" s="28"/>
      <c r="K8" s="28"/>
      <c r="L8" s="28"/>
      <c r="M8" s="28"/>
      <c r="N8" s="28"/>
      <c r="O8" s="28">
        <f>[2]Combined!O11</f>
        <v>45</v>
      </c>
      <c r="P8" s="28"/>
      <c r="Q8" s="28"/>
    </row>
    <row r="9" spans="1:17" x14ac:dyDescent="0.3">
      <c r="A9" s="27">
        <f>[1]Combined!A12</f>
        <v>0.71875</v>
      </c>
      <c r="B9" s="28"/>
      <c r="C9" s="28"/>
      <c r="D9" s="28"/>
      <c r="E9" s="28"/>
      <c r="F9" s="28"/>
      <c r="G9" s="28">
        <f>[2]Combined!G12</f>
        <v>140</v>
      </c>
      <c r="H9" s="28"/>
      <c r="I9" s="28"/>
      <c r="J9" s="28"/>
      <c r="K9" s="28"/>
      <c r="L9" s="28"/>
      <c r="M9" s="28"/>
      <c r="N9" s="28"/>
      <c r="O9" s="28">
        <f>[2]Combined!O12</f>
        <v>41</v>
      </c>
      <c r="P9" s="28"/>
      <c r="Q9" s="28"/>
    </row>
    <row r="10" spans="1:17" x14ac:dyDescent="0.3">
      <c r="A10" s="27">
        <f>[1]Combined!A13</f>
        <v>0.72916666666666663</v>
      </c>
      <c r="B10" s="28"/>
      <c r="C10" s="28"/>
      <c r="D10" s="28"/>
      <c r="E10" s="28"/>
      <c r="F10" s="28"/>
      <c r="G10" s="28">
        <f>[2]Combined!G13</f>
        <v>132</v>
      </c>
      <c r="H10" s="28"/>
      <c r="I10" s="28"/>
      <c r="J10" s="28"/>
      <c r="K10" s="28"/>
      <c r="L10" s="28"/>
      <c r="M10" s="28"/>
      <c r="N10" s="28"/>
      <c r="O10" s="28">
        <f>[2]Combined!O13</f>
        <v>43</v>
      </c>
      <c r="P10" s="28"/>
      <c r="Q10" s="28"/>
    </row>
    <row r="11" spans="1:17" x14ac:dyDescent="0.3">
      <c r="A11" s="27">
        <f>[1]Combined!A14</f>
        <v>0.73958333333333337</v>
      </c>
      <c r="B11" s="28"/>
      <c r="C11" s="28"/>
      <c r="D11" s="28"/>
      <c r="E11" s="28"/>
      <c r="F11" s="28"/>
      <c r="G11" s="28">
        <f>[2]Combined!G14</f>
        <v>103</v>
      </c>
      <c r="H11" s="28"/>
      <c r="I11" s="28"/>
      <c r="J11" s="28"/>
      <c r="K11" s="28"/>
      <c r="L11" s="28"/>
      <c r="M11" s="28"/>
      <c r="N11" s="28"/>
      <c r="O11" s="28">
        <f>[2]Combined!O14</f>
        <v>40</v>
      </c>
      <c r="P11" s="28"/>
      <c r="Q11" s="28"/>
    </row>
    <row r="12" spans="1:17" x14ac:dyDescent="0.3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x14ac:dyDescent="0.3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</sheetData>
  <mergeCells count="12">
    <mergeCell ref="A4:B4"/>
    <mergeCell ref="C4:P4"/>
    <mergeCell ref="B5:E6"/>
    <mergeCell ref="N5:Q6"/>
    <mergeCell ref="F5:I6"/>
    <mergeCell ref="J5:M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D14" sqref="D14"/>
    </sheetView>
  </sheetViews>
  <sheetFormatPr defaultRowHeight="14.4" x14ac:dyDescent="0.3"/>
  <cols>
    <col min="1" max="1" width="10.5546875" bestFit="1" customWidth="1"/>
  </cols>
  <sheetData>
    <row r="1" spans="1:17" ht="15.6" x14ac:dyDescent="0.3">
      <c r="A1" s="60" t="s">
        <v>0</v>
      </c>
      <c r="B1" s="61"/>
      <c r="C1" s="62" t="s">
        <v>1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2"/>
    </row>
    <row r="2" spans="1:17" ht="15.6" x14ac:dyDescent="0.3">
      <c r="A2" s="60" t="s">
        <v>2</v>
      </c>
      <c r="B2" s="61"/>
      <c r="C2" s="63">
        <v>44481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2"/>
    </row>
    <row r="3" spans="1:17" ht="15.6" x14ac:dyDescent="0.3">
      <c r="A3" s="60" t="s">
        <v>3</v>
      </c>
      <c r="B3" s="61"/>
      <c r="C3" s="64">
        <v>0.29166666666666669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2"/>
    </row>
    <row r="4" spans="1:17" ht="15.6" x14ac:dyDescent="0.3">
      <c r="A4" s="60" t="s">
        <v>4</v>
      </c>
      <c r="B4" s="61"/>
      <c r="C4" s="62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2"/>
    </row>
    <row r="5" spans="1:17" ht="15.75" customHeight="1" x14ac:dyDescent="0.3">
      <c r="A5" s="20"/>
      <c r="B5" s="65"/>
      <c r="C5" s="66"/>
      <c r="D5" s="66"/>
      <c r="E5" s="66"/>
      <c r="F5" s="65" t="s">
        <v>19</v>
      </c>
      <c r="G5" s="65"/>
      <c r="H5" s="65"/>
      <c r="I5" s="65"/>
      <c r="J5" s="69"/>
      <c r="K5" s="70"/>
      <c r="L5" s="70"/>
      <c r="M5" s="70"/>
      <c r="N5" s="65" t="s">
        <v>20</v>
      </c>
      <c r="O5" s="66"/>
      <c r="P5" s="66"/>
      <c r="Q5" s="66"/>
    </row>
    <row r="6" spans="1:17" ht="15" customHeight="1" x14ac:dyDescent="0.3">
      <c r="A6" s="21"/>
      <c r="B6" s="67"/>
      <c r="C6" s="67"/>
      <c r="D6" s="67"/>
      <c r="E6" s="67"/>
      <c r="F6" s="68"/>
      <c r="G6" s="68"/>
      <c r="H6" s="68"/>
      <c r="I6" s="68"/>
      <c r="J6" s="71"/>
      <c r="K6" s="71"/>
      <c r="L6" s="71"/>
      <c r="M6" s="71"/>
      <c r="N6" s="67"/>
      <c r="O6" s="67"/>
      <c r="P6" s="67"/>
      <c r="Q6" s="67"/>
    </row>
    <row r="7" spans="1:17" x14ac:dyDescent="0.3">
      <c r="A7" s="22" t="s">
        <v>5</v>
      </c>
      <c r="B7" s="22" t="s">
        <v>6</v>
      </c>
      <c r="C7" s="22" t="s">
        <v>7</v>
      </c>
      <c r="D7" s="22" t="s">
        <v>8</v>
      </c>
      <c r="E7" s="22" t="s">
        <v>9</v>
      </c>
      <c r="F7" s="22" t="s">
        <v>6</v>
      </c>
      <c r="G7" s="22" t="s">
        <v>7</v>
      </c>
      <c r="H7" s="22" t="s">
        <v>8</v>
      </c>
      <c r="I7" s="22" t="s">
        <v>9</v>
      </c>
      <c r="J7" s="22" t="s">
        <v>6</v>
      </c>
      <c r="K7" s="22" t="s">
        <v>7</v>
      </c>
      <c r="L7" s="22" t="s">
        <v>8</v>
      </c>
      <c r="M7" s="22" t="s">
        <v>9</v>
      </c>
      <c r="N7" s="22" t="s">
        <v>6</v>
      </c>
      <c r="O7" s="22" t="s">
        <v>7</v>
      </c>
      <c r="P7" s="22" t="s">
        <v>8</v>
      </c>
      <c r="Q7" s="22" t="s">
        <v>9</v>
      </c>
    </row>
    <row r="8" spans="1:17" x14ac:dyDescent="0.3">
      <c r="A8" s="27">
        <f>[1]Trucks!A11</f>
        <v>0.70833333333333337</v>
      </c>
      <c r="B8" s="28"/>
      <c r="C8" s="28"/>
      <c r="D8" s="28"/>
      <c r="E8" s="28"/>
      <c r="F8" s="28"/>
      <c r="G8" s="28">
        <f>[2]Trucks!G11</f>
        <v>2</v>
      </c>
      <c r="H8" s="28"/>
      <c r="I8" s="28"/>
      <c r="J8" s="28"/>
      <c r="K8" s="28"/>
      <c r="L8" s="28"/>
      <c r="M8" s="28"/>
      <c r="N8" s="28"/>
      <c r="O8" s="28">
        <f>[2]Trucks!O11</f>
        <v>3</v>
      </c>
      <c r="P8" s="28"/>
      <c r="Q8" s="28"/>
    </row>
    <row r="9" spans="1:17" x14ac:dyDescent="0.3">
      <c r="A9" s="27">
        <f>[1]Trucks!A12</f>
        <v>0.71875</v>
      </c>
      <c r="B9" s="28"/>
      <c r="C9" s="28"/>
      <c r="D9" s="28"/>
      <c r="E9" s="28"/>
      <c r="F9" s="28"/>
      <c r="G9" s="28">
        <f>[2]Trucks!G12</f>
        <v>1</v>
      </c>
      <c r="H9" s="28"/>
      <c r="I9" s="28"/>
      <c r="J9" s="28"/>
      <c r="K9" s="28"/>
      <c r="L9" s="28"/>
      <c r="M9" s="28"/>
      <c r="N9" s="28"/>
      <c r="O9" s="28">
        <f>[2]Trucks!O12</f>
        <v>3</v>
      </c>
      <c r="P9" s="28"/>
      <c r="Q9" s="28"/>
    </row>
    <row r="10" spans="1:17" x14ac:dyDescent="0.3">
      <c r="A10" s="27">
        <f>[1]Trucks!A13</f>
        <v>0.72916666666666663</v>
      </c>
      <c r="B10" s="28"/>
      <c r="C10" s="28"/>
      <c r="D10" s="28"/>
      <c r="E10" s="28"/>
      <c r="F10" s="28"/>
      <c r="G10" s="28">
        <f>[2]Trucks!G13</f>
        <v>0</v>
      </c>
      <c r="H10" s="28"/>
      <c r="I10" s="28"/>
      <c r="J10" s="28"/>
      <c r="K10" s="28"/>
      <c r="L10" s="28"/>
      <c r="M10" s="28"/>
      <c r="N10" s="28"/>
      <c r="O10" s="28">
        <f>[2]Trucks!O13</f>
        <v>1</v>
      </c>
      <c r="P10" s="28"/>
      <c r="Q10" s="28"/>
    </row>
    <row r="11" spans="1:17" x14ac:dyDescent="0.3">
      <c r="A11" s="27">
        <f>[1]Trucks!A14</f>
        <v>0.73958333333333337</v>
      </c>
      <c r="B11" s="28"/>
      <c r="C11" s="28"/>
      <c r="D11" s="28"/>
      <c r="E11" s="28"/>
      <c r="F11" s="28"/>
      <c r="G11" s="28">
        <f>[2]Trucks!G14</f>
        <v>1</v>
      </c>
      <c r="H11" s="28"/>
      <c r="I11" s="28"/>
      <c r="J11" s="28"/>
      <c r="K11" s="28"/>
      <c r="L11" s="28"/>
      <c r="M11" s="28"/>
      <c r="N11" s="28"/>
      <c r="O11" s="28">
        <f>[2]Trucks!O14</f>
        <v>3</v>
      </c>
      <c r="P11" s="28"/>
      <c r="Q11" s="28"/>
    </row>
    <row r="12" spans="1:17" x14ac:dyDescent="0.3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x14ac:dyDescent="0.3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</sheetData>
  <mergeCells count="12">
    <mergeCell ref="A4:B4"/>
    <mergeCell ref="C4:P4"/>
    <mergeCell ref="B5:E6"/>
    <mergeCell ref="F5:I6"/>
    <mergeCell ref="J5:M6"/>
    <mergeCell ref="N5:Q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CE4-8C99-469E-ADEB-4E2CFCFDD116}">
  <sheetPr>
    <tabColor rgb="FFFFFF00"/>
  </sheetPr>
  <dimension ref="B1:S15"/>
  <sheetViews>
    <sheetView tabSelected="1" workbookViewId="0">
      <selection activeCell="I8" sqref="I8"/>
    </sheetView>
  </sheetViews>
  <sheetFormatPr defaultRowHeight="14.4" x14ac:dyDescent="0.3"/>
  <cols>
    <col min="3" max="3" width="10.5546875" bestFit="1" customWidth="1"/>
    <col min="7" max="7" width="10.5546875" bestFit="1" customWidth="1"/>
    <col min="11" max="11" width="10.5546875" bestFit="1" customWidth="1"/>
    <col min="15" max="15" width="10.5546875" bestFit="1" customWidth="1"/>
    <col min="19" max="19" width="10.5546875" bestFit="1" customWidth="1"/>
  </cols>
  <sheetData>
    <row r="1" spans="2:19" ht="15" thickBot="1" x14ac:dyDescent="0.3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2:19" ht="15" thickBot="1" x14ac:dyDescent="0.35">
      <c r="D2" s="90" t="s">
        <v>23</v>
      </c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2"/>
    </row>
    <row r="3" spans="2:19" x14ac:dyDescent="0.3">
      <c r="D3" s="93" t="s">
        <v>21</v>
      </c>
      <c r="E3" s="94"/>
      <c r="F3" s="94"/>
      <c r="G3" s="95"/>
      <c r="H3" s="96" t="s">
        <v>21</v>
      </c>
      <c r="I3" s="97"/>
      <c r="J3" s="97"/>
      <c r="K3" s="98"/>
      <c r="L3" s="99"/>
      <c r="M3" s="100"/>
      <c r="N3" s="100"/>
      <c r="O3" s="101"/>
      <c r="P3" s="102"/>
      <c r="Q3" s="103"/>
      <c r="R3" s="103"/>
      <c r="S3" s="104"/>
    </row>
    <row r="4" spans="2:19" ht="15" thickBot="1" x14ac:dyDescent="0.35">
      <c r="D4" s="81" t="s">
        <v>10</v>
      </c>
      <c r="E4" s="82"/>
      <c r="F4" s="82"/>
      <c r="G4" s="83"/>
      <c r="H4" s="81" t="s">
        <v>11</v>
      </c>
      <c r="I4" s="82"/>
      <c r="J4" s="82"/>
      <c r="K4" s="84"/>
      <c r="L4" s="85" t="s">
        <v>12</v>
      </c>
      <c r="M4" s="86"/>
      <c r="N4" s="86"/>
      <c r="O4" s="87"/>
      <c r="P4" s="88" t="s">
        <v>22</v>
      </c>
      <c r="Q4" s="86"/>
      <c r="R4" s="86"/>
      <c r="S4" s="89"/>
    </row>
    <row r="5" spans="2:19" ht="15" thickBot="1" x14ac:dyDescent="0.35">
      <c r="B5" s="75">
        <f>All!C2</f>
        <v>44481</v>
      </c>
      <c r="C5" s="76"/>
      <c r="D5" s="4" t="s">
        <v>8</v>
      </c>
      <c r="E5" s="5" t="s">
        <v>13</v>
      </c>
      <c r="F5" s="5" t="s">
        <v>6</v>
      </c>
      <c r="G5" s="6" t="s">
        <v>14</v>
      </c>
      <c r="H5" s="4" t="s">
        <v>8</v>
      </c>
      <c r="I5" s="5" t="s">
        <v>13</v>
      </c>
      <c r="J5" s="5" t="s">
        <v>6</v>
      </c>
      <c r="K5" s="7" t="s">
        <v>14</v>
      </c>
      <c r="L5" s="39" t="s">
        <v>8</v>
      </c>
      <c r="M5" s="40" t="s">
        <v>13</v>
      </c>
      <c r="N5" s="40" t="s">
        <v>6</v>
      </c>
      <c r="O5" s="41" t="s">
        <v>14</v>
      </c>
      <c r="P5" s="42" t="s">
        <v>8</v>
      </c>
      <c r="Q5" s="40" t="s">
        <v>13</v>
      </c>
      <c r="R5" s="40" t="s">
        <v>6</v>
      </c>
      <c r="S5" s="43" t="s">
        <v>14</v>
      </c>
    </row>
    <row r="6" spans="2:19" x14ac:dyDescent="0.3">
      <c r="B6" s="77" t="s">
        <v>15</v>
      </c>
      <c r="C6" s="30">
        <f>[1]Combined!A11</f>
        <v>0.70833333333333337</v>
      </c>
      <c r="D6" s="57">
        <f>All!P8</f>
        <v>0</v>
      </c>
      <c r="E6" s="24">
        <f>All!O8</f>
        <v>45</v>
      </c>
      <c r="F6" s="24">
        <f>All!N8</f>
        <v>0</v>
      </c>
      <c r="G6" s="8">
        <f>All!Q8</f>
        <v>0</v>
      </c>
      <c r="H6" s="23">
        <f>All!H8</f>
        <v>0</v>
      </c>
      <c r="I6" s="59">
        <f>All!G8</f>
        <v>177</v>
      </c>
      <c r="J6" s="24">
        <f>All!F8</f>
        <v>0</v>
      </c>
      <c r="K6" s="25">
        <f>All!I8</f>
        <v>0</v>
      </c>
      <c r="L6" s="44"/>
      <c r="M6" s="45"/>
      <c r="N6" s="45"/>
      <c r="O6" s="46"/>
      <c r="P6" s="47"/>
      <c r="Q6" s="45"/>
      <c r="R6" s="45"/>
      <c r="S6" s="48"/>
    </row>
    <row r="7" spans="2:19" x14ac:dyDescent="0.3">
      <c r="B7" s="78"/>
      <c r="C7" s="31">
        <f>[1]Combined!A12</f>
        <v>0.71875</v>
      </c>
      <c r="D7" s="13">
        <f>All!P9</f>
        <v>0</v>
      </c>
      <c r="E7" s="10">
        <f>All!O9</f>
        <v>41</v>
      </c>
      <c r="F7" s="10">
        <f>All!N9</f>
        <v>0</v>
      </c>
      <c r="G7" s="11">
        <f>All!Q9</f>
        <v>0</v>
      </c>
      <c r="H7" s="9">
        <f>All!H9</f>
        <v>0</v>
      </c>
      <c r="I7" s="10">
        <f>All!G9</f>
        <v>140</v>
      </c>
      <c r="J7" s="10">
        <f>All!F9</f>
        <v>0</v>
      </c>
      <c r="K7" s="12">
        <f>All!I9</f>
        <v>0</v>
      </c>
      <c r="L7" s="49"/>
      <c r="M7" s="50"/>
      <c r="N7" s="50"/>
      <c r="O7" s="51"/>
      <c r="P7" s="52"/>
      <c r="Q7" s="50"/>
      <c r="R7" s="50"/>
      <c r="S7" s="53"/>
    </row>
    <row r="8" spans="2:19" x14ac:dyDescent="0.3">
      <c r="B8" s="78"/>
      <c r="C8" s="31">
        <f>[1]Combined!A13</f>
        <v>0.72916666666666663</v>
      </c>
      <c r="D8" s="13">
        <f>All!P10</f>
        <v>0</v>
      </c>
      <c r="E8" s="10">
        <f>All!O10</f>
        <v>43</v>
      </c>
      <c r="F8" s="10">
        <f>All!N10</f>
        <v>0</v>
      </c>
      <c r="G8" s="11">
        <f>All!Q10</f>
        <v>0</v>
      </c>
      <c r="H8" s="9">
        <f>All!H10</f>
        <v>0</v>
      </c>
      <c r="I8" s="10">
        <f>All!G10</f>
        <v>132</v>
      </c>
      <c r="J8" s="10">
        <f>All!F10</f>
        <v>0</v>
      </c>
      <c r="K8" s="12">
        <f>All!I10</f>
        <v>0</v>
      </c>
      <c r="L8" s="49"/>
      <c r="M8" s="50"/>
      <c r="N8" s="50"/>
      <c r="O8" s="51"/>
      <c r="P8" s="52"/>
      <c r="Q8" s="50"/>
      <c r="R8" s="50"/>
      <c r="S8" s="53"/>
    </row>
    <row r="9" spans="2:19" ht="15" thickBot="1" x14ac:dyDescent="0.35">
      <c r="B9" s="78"/>
      <c r="C9" s="31">
        <f>[1]Combined!A14</f>
        <v>0.73958333333333337</v>
      </c>
      <c r="D9" s="13">
        <f>All!P11</f>
        <v>0</v>
      </c>
      <c r="E9" s="58">
        <f>All!O11</f>
        <v>40</v>
      </c>
      <c r="F9" s="10">
        <f>All!N11</f>
        <v>0</v>
      </c>
      <c r="G9" s="11">
        <f>All!Q11</f>
        <v>0</v>
      </c>
      <c r="H9" s="9">
        <f>All!H11</f>
        <v>0</v>
      </c>
      <c r="I9" s="58">
        <f>All!G11</f>
        <v>103</v>
      </c>
      <c r="J9" s="10">
        <f>All!F11</f>
        <v>0</v>
      </c>
      <c r="K9" s="12">
        <f>All!I11</f>
        <v>0</v>
      </c>
      <c r="L9" s="49"/>
      <c r="M9" s="50"/>
      <c r="N9" s="50"/>
      <c r="O9" s="51"/>
      <c r="P9" s="52"/>
      <c r="Q9" s="50"/>
      <c r="R9" s="50"/>
      <c r="S9" s="53"/>
    </row>
    <row r="10" spans="2:19" x14ac:dyDescent="0.3">
      <c r="B10" s="79" t="s">
        <v>16</v>
      </c>
      <c r="C10" s="32">
        <f>[1]Combined!A11</f>
        <v>0.70833333333333337</v>
      </c>
      <c r="D10" s="26">
        <f>HV!P8</f>
        <v>0</v>
      </c>
      <c r="E10" s="15">
        <f>HV!O8</f>
        <v>3</v>
      </c>
      <c r="F10" s="15">
        <f>HV!N8</f>
        <v>0</v>
      </c>
      <c r="G10" s="16">
        <f>HV!Q8</f>
        <v>0</v>
      </c>
      <c r="H10" s="14">
        <f>HV!H8</f>
        <v>0</v>
      </c>
      <c r="I10" s="15">
        <f>HV!G8</f>
        <v>2</v>
      </c>
      <c r="J10" s="15">
        <f>HV!F8</f>
        <v>0</v>
      </c>
      <c r="K10" s="17">
        <f>HV!I8</f>
        <v>0</v>
      </c>
      <c r="L10" s="54"/>
      <c r="M10" s="55"/>
      <c r="N10" s="55"/>
      <c r="O10" s="16"/>
      <c r="P10" s="56"/>
      <c r="Q10" s="55"/>
      <c r="R10" s="55"/>
      <c r="S10" s="17"/>
    </row>
    <row r="11" spans="2:19" x14ac:dyDescent="0.3">
      <c r="B11" s="80"/>
      <c r="C11" s="31">
        <f>[1]Combined!A12</f>
        <v>0.71875</v>
      </c>
      <c r="D11" s="13">
        <f>HV!P9</f>
        <v>0</v>
      </c>
      <c r="E11" s="10">
        <f>HV!O9</f>
        <v>3</v>
      </c>
      <c r="F11" s="10">
        <f>HV!N9</f>
        <v>0</v>
      </c>
      <c r="G11" s="18">
        <f>HV!Q9</f>
        <v>0</v>
      </c>
      <c r="H11" s="9">
        <f>HV!H9</f>
        <v>0</v>
      </c>
      <c r="I11" s="10">
        <f>HV!G9</f>
        <v>1</v>
      </c>
      <c r="J11" s="10">
        <f>HV!F9</f>
        <v>0</v>
      </c>
      <c r="K11" s="19">
        <f>HV!I9</f>
        <v>0</v>
      </c>
      <c r="L11" s="49"/>
      <c r="M11" s="50"/>
      <c r="N11" s="50"/>
      <c r="O11" s="18"/>
      <c r="P11" s="52"/>
      <c r="Q11" s="50"/>
      <c r="R11" s="50"/>
      <c r="S11" s="19"/>
    </row>
    <row r="12" spans="2:19" x14ac:dyDescent="0.3">
      <c r="B12" s="80"/>
      <c r="C12" s="31">
        <f>[1]Combined!A13</f>
        <v>0.72916666666666663</v>
      </c>
      <c r="D12" s="13">
        <f>HV!P10</f>
        <v>0</v>
      </c>
      <c r="E12" s="10">
        <f>HV!O10</f>
        <v>1</v>
      </c>
      <c r="F12" s="10">
        <f>HV!N10</f>
        <v>0</v>
      </c>
      <c r="G12" s="18">
        <f>HV!Q10</f>
        <v>0</v>
      </c>
      <c r="H12" s="9">
        <f>HV!H10</f>
        <v>0</v>
      </c>
      <c r="I12" s="58">
        <f>HV!G10</f>
        <v>0</v>
      </c>
      <c r="J12" s="10">
        <f>HV!F10</f>
        <v>0</v>
      </c>
      <c r="K12" s="19">
        <f>HV!I10</f>
        <v>0</v>
      </c>
      <c r="L12" s="49"/>
      <c r="M12" s="50"/>
      <c r="N12" s="50"/>
      <c r="O12" s="18"/>
      <c r="P12" s="52"/>
      <c r="Q12" s="50"/>
      <c r="R12" s="50"/>
      <c r="S12" s="19"/>
    </row>
    <row r="13" spans="2:19" ht="15" thickBot="1" x14ac:dyDescent="0.35">
      <c r="B13" s="80"/>
      <c r="C13" s="31">
        <f>[1]Combined!A14</f>
        <v>0.73958333333333337</v>
      </c>
      <c r="D13" s="13">
        <f>HV!P11</f>
        <v>0</v>
      </c>
      <c r="E13" s="10">
        <f>HV!O11</f>
        <v>3</v>
      </c>
      <c r="F13" s="10">
        <f>HV!N11</f>
        <v>0</v>
      </c>
      <c r="G13" s="18">
        <f>HV!Q11</f>
        <v>0</v>
      </c>
      <c r="H13" s="9">
        <f>HV!H11</f>
        <v>0</v>
      </c>
      <c r="I13" s="10">
        <f>HV!G11</f>
        <v>1</v>
      </c>
      <c r="J13" s="10">
        <f>HV!F11</f>
        <v>0</v>
      </c>
      <c r="K13" s="19">
        <f>HV!I11</f>
        <v>0</v>
      </c>
      <c r="L13" s="49"/>
      <c r="M13" s="50"/>
      <c r="N13" s="50"/>
      <c r="O13" s="18"/>
      <c r="P13" s="52"/>
      <c r="Q13" s="50"/>
      <c r="R13" s="50"/>
      <c r="S13" s="19"/>
    </row>
    <row r="14" spans="2:19" ht="15" thickBot="1" x14ac:dyDescent="0.35">
      <c r="C14" s="29" t="s">
        <v>17</v>
      </c>
      <c r="D14" s="34">
        <f t="shared" ref="D14:K14" si="0">IFERROR(SUM(D10:D13)/SUM(D6:D9),0%)</f>
        <v>0</v>
      </c>
      <c r="E14" s="34">
        <f t="shared" si="0"/>
        <v>5.9171597633136092E-2</v>
      </c>
      <c r="F14" s="34">
        <f t="shared" si="0"/>
        <v>0</v>
      </c>
      <c r="G14" s="34">
        <f t="shared" si="0"/>
        <v>0</v>
      </c>
      <c r="H14" s="34">
        <f t="shared" si="0"/>
        <v>0</v>
      </c>
      <c r="I14" s="34">
        <f t="shared" si="0"/>
        <v>7.246376811594203E-3</v>
      </c>
      <c r="J14" s="34">
        <f t="shared" si="0"/>
        <v>0</v>
      </c>
      <c r="K14" s="34">
        <f t="shared" si="0"/>
        <v>0</v>
      </c>
      <c r="L14" s="33">
        <f>IFERROR(SUM(#REF!)/SUM(#REF!),0%)</f>
        <v>0</v>
      </c>
      <c r="M14" s="34">
        <f>IFERROR(SUM(#REF!)/SUM(#REF!),0%)</f>
        <v>0</v>
      </c>
      <c r="N14" s="34">
        <f>IFERROR(SUM(#REF!)/SUM(#REF!),0%)</f>
        <v>0</v>
      </c>
      <c r="O14" s="35">
        <f>IFERROR(SUM(#REF!)/SUM(#REF!),0%)</f>
        <v>0</v>
      </c>
      <c r="P14" s="36">
        <f>IFERROR(SUM(#REF!)/SUM(#REF!),0%)</f>
        <v>0</v>
      </c>
      <c r="Q14" s="34">
        <f>IFERROR(SUM(#REF!)/SUM(#REF!),0%)</f>
        <v>0</v>
      </c>
      <c r="R14" s="34">
        <f>IFERROR(SUM(#REF!)/SUM(#REF!),0%)</f>
        <v>0</v>
      </c>
      <c r="S14" s="37">
        <f>IFERROR(SUM(#REF!)/SUM(#REF!),0%)</f>
        <v>0</v>
      </c>
    </row>
    <row r="15" spans="2:19" ht="15" thickBot="1" x14ac:dyDescent="0.35">
      <c r="C15" s="38" t="s">
        <v>18</v>
      </c>
      <c r="D15" s="72">
        <f>SUM(D6:G9)/(4*MAX(SUM(D8:G8),SUM(D9:G9),SUM(D7:G7),SUM(D6:G6)))</f>
        <v>0.93888888888888888</v>
      </c>
      <c r="E15" s="73"/>
      <c r="F15" s="73"/>
      <c r="G15" s="74"/>
      <c r="H15" s="72">
        <f>SUM(H6:K9)/(4*MAX(SUM(H8:K8),SUM(H9:K9),SUM(H7:K7),SUM(H6:K6)))</f>
        <v>0.77966101694915257</v>
      </c>
      <c r="I15" s="73"/>
      <c r="J15" s="73"/>
      <c r="K15" s="74"/>
      <c r="L15" s="72" t="e">
        <f>SUM(L6:O9)/(4*MAX(SUM(L8:O8),SUM(L9:O9),SUM(L7:O7),SUM(L6:O6)))</f>
        <v>#DIV/0!</v>
      </c>
      <c r="M15" s="73"/>
      <c r="N15" s="73"/>
      <c r="O15" s="74"/>
      <c r="P15" s="72" t="e">
        <f>SUM(P6:S9)/(4*MAX(SUM(P8:S8),SUM(P9:S9),SUM(P7:S7),SUM(P6:S6)))</f>
        <v>#DIV/0!</v>
      </c>
      <c r="Q15" s="73"/>
      <c r="R15" s="73"/>
      <c r="S15" s="74"/>
    </row>
  </sheetData>
  <mergeCells count="16">
    <mergeCell ref="D4:G4"/>
    <mergeCell ref="H4:K4"/>
    <mergeCell ref="L4:O4"/>
    <mergeCell ref="P4:S4"/>
    <mergeCell ref="D2:S2"/>
    <mergeCell ref="D3:G3"/>
    <mergeCell ref="H3:K3"/>
    <mergeCell ref="L3:O3"/>
    <mergeCell ref="P3:S3"/>
    <mergeCell ref="D15:G15"/>
    <mergeCell ref="H15:K15"/>
    <mergeCell ref="L15:O15"/>
    <mergeCell ref="P15:S15"/>
    <mergeCell ref="B5:C5"/>
    <mergeCell ref="B6:B9"/>
    <mergeCell ref="B10:B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HV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2018-10-24T21:42:44Z</dcterms:created>
  <dcterms:modified xsi:type="dcterms:W3CDTF">2024-08-29T13:52:36Z</dcterms:modified>
</cp:coreProperties>
</file>